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3"/>
  </bookViews>
  <sheets>
    <sheet name="27.12.2021" sheetId="1" r:id="rId1"/>
    <sheet name="28.12.2021" sheetId="2" r:id="rId2"/>
    <sheet name="29.12.2021 " sheetId="3" r:id="rId3"/>
    <sheet name="30.12.2021" sheetId="4" r:id="rId4"/>
    <sheet name="31.12.2021 " sheetId="5" r:id="rId5"/>
  </sheets>
  <definedNames/>
  <calcPr fullCalcOnLoad="1"/>
</workbook>
</file>

<file path=xl/sharedStrings.xml><?xml version="1.0" encoding="utf-8"?>
<sst xmlns="http://schemas.openxmlformats.org/spreadsheetml/2006/main" count="275" uniqueCount="126">
  <si>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</si>
  <si>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</si>
  <si>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</si>
  <si>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</si>
  <si>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</si>
  <si>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</si>
  <si>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</si>
  <si>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</si>
  <si>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</si>
  <si>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</si>
  <si>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</si>
  <si>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</si>
  <si>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</si>
  <si>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SC Salubritas SA</t>
  </si>
  <si>
    <t>SC Troleibuzul SA</t>
  </si>
  <si>
    <t>Enel Energie Muntenia SA</t>
  </si>
  <si>
    <t>Publiserv SA</t>
  </si>
  <si>
    <t>SC Service Lift SRL</t>
  </si>
  <si>
    <t>Compania Municipală de investiții  Urban SA</t>
  </si>
  <si>
    <t>Agenția pentru Protecția Mediului</t>
  </si>
  <si>
    <t>E-ON Energie România SA</t>
  </si>
  <si>
    <t>SC AD Tech SRL</t>
  </si>
  <si>
    <t>SC Topoprest SRL</t>
  </si>
  <si>
    <t>SC Maxx Computer SRL</t>
  </si>
  <si>
    <t>Banca Transilvania</t>
  </si>
  <si>
    <t>Dedeman SRL</t>
  </si>
  <si>
    <t>Delgaz Grid S.A</t>
  </si>
  <si>
    <t>CN Poșta Română</t>
  </si>
  <si>
    <t>Rutier Cons SRL</t>
  </si>
  <si>
    <t>SC Mondoterm SRL</t>
  </si>
  <si>
    <t>SC Tipotrans SRL</t>
  </si>
  <si>
    <t>Factura număr 257/2021-diriginție de șantier strada Izvor Izvoraș</t>
  </si>
  <si>
    <t>Factura număr 10324905296/2021- consum gaze naturale str.Cuejdi , nr.1</t>
  </si>
  <si>
    <t>Factura număr 10723079031/2021- consum gaze naturale Piața 22 Decembrie, nr.20</t>
  </si>
  <si>
    <t>Factura număr 10723079057,697/2021- consum gaze naturale strada Ștefan cel Mare nr.6,8</t>
  </si>
  <si>
    <t>Factura număr 10424567696/2021- consum gaze naturale strada Ștefan cel Mare nr. 15</t>
  </si>
  <si>
    <t>Factura număr 10922627145/2021 - consum gaze naturale strada Gheorghe Asachi nr. Vila 46,2</t>
  </si>
  <si>
    <t>Factura număr 22017/17.12.2021- servicii corespondenţă</t>
  </si>
  <si>
    <t>Factura număr 10922627144/2021 - consum gaze naturale strada Gheorghe Asachi nr. Vila46,1</t>
  </si>
  <si>
    <t>Factura număr 10623505418/2021- consum gaze naturale bd Republicii nr. 17</t>
  </si>
  <si>
    <t xml:space="preserve"> </t>
  </si>
  <si>
    <t>plăților efectuate în perioada 27.12.2021</t>
  </si>
  <si>
    <t>Factura număr 10225273698/2021- consum gaze naturale Aleea Tineretului nr.2</t>
  </si>
  <si>
    <t>Factura număr 10424567966/2021- consum gaze naturale strada Mihai Viteazu</t>
  </si>
  <si>
    <t>Factura număr 10822901422/2021-consum gaze naturale Strada Borzoghean</t>
  </si>
  <si>
    <t xml:space="preserve">Factura număr 10822901421/2021-consum gaze naturale Strada Borzoghean </t>
  </si>
  <si>
    <t>Asociația CS Municipal Ceahlăul</t>
  </si>
  <si>
    <t>HCL 202/2021-proiect Fotbalul, calea spre performanță în Municipiul Piatra Neamț</t>
  </si>
  <si>
    <t>plăților efectuate în perioada 28.12.2021</t>
  </si>
  <si>
    <t>Asociația The SKY</t>
  </si>
  <si>
    <t>HCL  283/2021, factura număr 53/2021-eveniment Caravana lui Moș Crăciun</t>
  </si>
  <si>
    <t>Handbal Club Feminin</t>
  </si>
  <si>
    <t>HCL 202/2021-proiect participare campionat național</t>
  </si>
  <si>
    <t>Factura număr 1/2021-compensație aferentă lunii noiembrie 2021</t>
  </si>
  <si>
    <t>SC Total invest Plus SRL</t>
  </si>
  <si>
    <t>plăților efectuate în perioada 31.12.2021</t>
  </si>
  <si>
    <t>plăților efectuate în perioada 30.12.2021</t>
  </si>
  <si>
    <t>Factura număr 46004127905,906/2021-materiale necesare sediu</t>
  </si>
  <si>
    <t>Factura număr 41352/2021-amenajare și întreținere spații verzi 1-15.12.2021</t>
  </si>
  <si>
    <t>Factura număr 506958564,8500/2021-avize Școala și Grădinița Speranța</t>
  </si>
  <si>
    <t>Factura număr 150/2021-reparații capitale Strand municipal</t>
  </si>
  <si>
    <t>TVG Tax Audit SRL</t>
  </si>
  <si>
    <t xml:space="preserve">Factura număr  10424567695/2021 -consum gaze naturale </t>
  </si>
  <si>
    <t>plăților efectuate în perioada 29.12.2021</t>
  </si>
  <si>
    <t>Revolut ART SRL</t>
  </si>
  <si>
    <t>Factura număr 3253/23.12.2021-servicii publicitate</t>
  </si>
  <si>
    <t>Factura număr 7456,7693/13.12.2021-comision plăți POS/SNEP</t>
  </si>
  <si>
    <t>Contravaloare taxă timbru Dosar 2762/279/2010</t>
  </si>
  <si>
    <t>Factura număr 114/28.12.2021-întreținere ascensoar scări rulante Curtea Domnească</t>
  </si>
  <si>
    <t>Lemar Industries srl</t>
  </si>
  <si>
    <t>Factura număr 979/2021-servicii proiectare proiect cod SMIS 128040</t>
  </si>
  <si>
    <t>SC Termo Plus SRL</t>
  </si>
  <si>
    <t xml:space="preserve">SC Pro Instal </t>
  </si>
  <si>
    <t>SC Parking SA</t>
  </si>
  <si>
    <t>Urban Scope SRL</t>
  </si>
  <si>
    <t>SC Casido SRL  Brăila</t>
  </si>
  <si>
    <t>Factura număr 13309/2021-servicii diriginție de șantier proiect cod SMIS 126607</t>
  </si>
  <si>
    <t>SC Inaco Legal SRL</t>
  </si>
  <si>
    <t>Factura număr 297/23.12.2021-</t>
  </si>
  <si>
    <t>Asociația de Proprietari Bloc B14 A</t>
  </si>
  <si>
    <t>Factura număr 5267/2021- contract număr 35394/2020 proiect cod SMIS 127871</t>
  </si>
  <si>
    <t>Kronemag Milenium</t>
  </si>
  <si>
    <t>Gherghel Dănuț și Gherghel Ana</t>
  </si>
  <si>
    <t>SPN Boțu Rodica</t>
  </si>
  <si>
    <t>HCL 358/17.12.2021-contravaloare onorariu și tarif CNARNN-INFONOT</t>
  </si>
  <si>
    <t>Factura număr 5900941599,600/2021-avize Școala și Grădinița Speranța</t>
  </si>
  <si>
    <t>T.A.T.A Consult EX SRL</t>
  </si>
  <si>
    <t>Factura număr 21775/2021-verificare prize pâmânt</t>
  </si>
  <si>
    <t>Factura număr 4895496/2021-montat coșuri gunoi stradale</t>
  </si>
  <si>
    <t>Factura număr  111,112,113/2021 prestări servicii conform contract număr 37032/2021</t>
  </si>
  <si>
    <t>Factura număr 4895499/12.2021-deszăpezire</t>
  </si>
  <si>
    <t>Factura număr 3247/2021-situație de lucrări conform contract număr 8834/29.03.2019</t>
  </si>
  <si>
    <t>Factura număr 3241/2021-situație de lucrări conform contract număr7804/2019</t>
  </si>
  <si>
    <t>Factura număr 47/2021-lucrări Înălțare pod Pârâuul Turcului</t>
  </si>
  <si>
    <t>Factura număr 284/2021-proiect cod SMIS 136304</t>
  </si>
  <si>
    <t>HCL 358/17.12.2021-contravaloare achiziție teren str Bistriței</t>
  </si>
  <si>
    <t>Monitorul Oficial RA</t>
  </si>
  <si>
    <t>Factura număr 4172/20,12.2021-mesh uri personalizate</t>
  </si>
  <si>
    <t>Factura număr 12311/29.11.2021-reparație sistem pc</t>
  </si>
  <si>
    <t>Factura număr 356/28.12.2021-servicii publicitate</t>
  </si>
  <si>
    <t>1TV Educational SRL</t>
  </si>
  <si>
    <t>Factura număr 3528/2021 -servicii salubrizare</t>
  </si>
  <si>
    <t>HCL 317/2021, Factura număr 605,47,584,597,610 /2021-achiziție produse primire colindători</t>
  </si>
  <si>
    <t xml:space="preserve">Factura număr 46003135542/2021-materiale </t>
  </si>
  <si>
    <t>SC Texamet Grup SRL</t>
  </si>
  <si>
    <t>Factura număr  2017/2021-Contract număr 29386/2019 proiect cod SMIS 127872</t>
  </si>
  <si>
    <t>Factura număr 35151/15/12.2021-publicare anunț</t>
  </si>
  <si>
    <t>Data Ware Consulting SRL</t>
  </si>
  <si>
    <t>Factura număr 2084/2021 achiziție sisteme de calcul și echipamente informatice</t>
  </si>
  <si>
    <t xml:space="preserve">Factura număr 446/28.12.2021-cheltuieli întreținere </t>
  </si>
  <si>
    <t>Factura număr 297/23.12.2021-contract 33519/21.10.2021</t>
  </si>
  <si>
    <t xml:space="preserve">Factura număr  2335/30.11.2021-proiectare Școala Speranța </t>
  </si>
  <si>
    <t>Factura număr  2337/2021 -proiectare Grădinița Speranța</t>
  </si>
  <si>
    <t>Factura număr 5266/2021- contract număr 33431/2020 proiect cod SMIS 127872</t>
  </si>
  <si>
    <t>Factura număr 2035/2021 servicii audit  proiect cod SMIS 127870</t>
  </si>
  <si>
    <t>Referat număr 41774/29.12.2021-aviz autorizație de construire Grădinița Liceu Teologic</t>
  </si>
  <si>
    <t>Factura număr  2038/2021- servicii audit contract număr 29388/2019 proiect cod SMIS 127871</t>
  </si>
  <si>
    <t xml:space="preserve">Factura număr 21MI14802773, 21MI14704635/2021  consum energie electrică  </t>
  </si>
  <si>
    <t>Factura număr 4895497/4895498-marcaje rutiere montat indicatoare</t>
  </si>
  <si>
    <t>Factura număr 2875/2021-contract 23498/2021, documentații cadastrale</t>
  </si>
  <si>
    <t>Factura număr 15240/20.12.2021-contract număr 38909/07.12.2021,coșuri de gunoi</t>
  </si>
  <si>
    <t xml:space="preserve">Factura număr 27978/2021-  taxă concesiune teren </t>
  </si>
  <si>
    <t>Referat număr 41789/29.12.2021-aviz documentații și studii aferent proiectare investiții</t>
  </si>
  <si>
    <t>Factura număr 3522/20.12.2021-servicii salubrizare</t>
  </si>
  <si>
    <t xml:space="preserve">Factura număr 21MI16119678 /2021  consum energie electrică  </t>
  </si>
  <si>
    <t>Factura număr 2891/2021-documentații cadastrale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</si>
</sst>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/>
    </xf>
    <xf numFmtId="4" fontId="54" fillId="0" borderId="8" xfId="0" applyNumberFormat="1" applyFont="1" applyFill="1" applyBorder="1" applyAlignment="1">
      <alignment vertical="center"/>
    </xf>
    <xf numFmtId="0" fontId="54" fillId="0" borderId="8" xfId="0" applyFont="1" applyFill="1" applyBorder="1" applyAlignment="1">
      <alignment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0" fontId="54" fillId="37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center" vertical="center"/>
    </xf>
    <xf numFmtId="14" fontId="54" fillId="36" borderId="10" xfId="0" applyNumberFormat="1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right" vertical="center"/>
    </xf>
    <xf numFmtId="0" fontId="53" fillId="0" borderId="9" xfId="0" applyFont="1" applyFill="1" applyBorder="1" applyAlignment="1">
      <alignment vertical="center"/>
    </xf>
    <xf numFmtId="4" fontId="53" fillId="0" borderId="8" xfId="0" applyNumberFormat="1" applyFont="1" applyFill="1" applyBorder="1" applyAlignment="1">
      <alignment vertical="center"/>
    </xf>
    <xf numFmtId="4" fontId="54" fillId="36" borderId="10" xfId="0" applyNumberFormat="1" applyFont="1" applyFill="1" applyBorder="1" applyAlignment="1">
      <alignment/>
    </xf>
    <xf numFmtId="0" fontId="55" fillId="37" borderId="10" xfId="0" applyFont="1" applyFill="1" applyBorder="1" applyAlignment="1">
      <alignment wrapText="1"/>
    </xf>
    <xf numFmtId="4" fontId="54" fillId="0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0" fontId="54" fillId="36" borderId="12" xfId="0" applyFont="1" applyFill="1" applyBorder="1" applyAlignment="1">
      <alignment horizontal="center" vertical="center"/>
    </xf>
    <xf numFmtId="0" fontId="55" fillId="37" borderId="13" xfId="0" applyFont="1" applyFill="1" applyBorder="1" applyAlignment="1">
      <alignment/>
    </xf>
    <xf numFmtId="14" fontId="54" fillId="36" borderId="12" xfId="0" applyNumberFormat="1" applyFont="1" applyFill="1" applyBorder="1" applyAlignment="1">
      <alignment horizontal="center" vertical="center"/>
    </xf>
    <xf numFmtId="4" fontId="54" fillId="36" borderId="10" xfId="0" applyNumberFormat="1" applyFont="1" applyFill="1" applyBorder="1" applyAlignment="1">
      <alignment/>
    </xf>
    <xf numFmtId="4" fontId="55" fillId="0" borderId="8" xfId="0" applyNumberFormat="1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14" fontId="54" fillId="36" borderId="11" xfId="0" applyNumberFormat="1" applyFont="1" applyFill="1" applyBorder="1" applyAlignment="1">
      <alignment horizontal="center" vertical="center"/>
    </xf>
    <xf numFmtId="4" fontId="54" fillId="36" borderId="0" xfId="0" applyNumberFormat="1" applyFont="1" applyFill="1" applyAlignment="1">
      <alignment vertical="center"/>
    </xf>
    <xf numFmtId="4" fontId="54" fillId="0" borderId="12" xfId="0" applyNumberFormat="1" applyFont="1" applyFill="1" applyBorder="1" applyAlignment="1">
      <alignment horizontal="right"/>
    </xf>
    <xf numFmtId="14" fontId="54" fillId="0" borderId="10" xfId="0" applyNumberFormat="1" applyFont="1" applyBorder="1" applyAlignment="1">
      <alignment vertical="center"/>
    </xf>
    <xf numFmtId="0" fontId="54" fillId="0" borderId="15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right"/>
    </xf>
    <xf numFmtId="4" fontId="17" fillId="37" borderId="15" xfId="0" applyNumberFormat="1" applyFont="1" applyFill="1" applyBorder="1" applyAlignment="1">
      <alignment vertical="center"/>
    </xf>
    <xf numFmtId="0" fontId="55" fillId="37" borderId="15" xfId="0" applyFont="1" applyFill="1" applyBorder="1" applyAlignment="1">
      <alignment/>
    </xf>
    <xf numFmtId="4" fontId="54" fillId="36" borderId="12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/>
    </xf>
    <xf numFmtId="0" fontId="54" fillId="38" borderId="10" xfId="0" applyFont="1" applyFill="1" applyBorder="1" applyAlignment="1">
      <alignment vertical="center"/>
    </xf>
    <xf numFmtId="0" fontId="54" fillId="38" borderId="8" xfId="0" applyFont="1" applyFill="1" applyBorder="1" applyAlignment="1">
      <alignment vertical="center"/>
    </xf>
    <xf numFmtId="14" fontId="54" fillId="0" borderId="0" xfId="0" applyNumberFormat="1" applyFont="1" applyAlignment="1">
      <alignment horizontal="center" vertical="center"/>
    </xf>
    <xf numFmtId="0" fontId="54" fillId="37" borderId="0" xfId="0" applyFont="1" applyFill="1" applyAlignment="1">
      <alignment vertical="center"/>
    </xf>
    <xf numFmtId="4" fontId="55" fillId="36" borderId="8" xfId="0" applyNumberFormat="1" applyFont="1" applyFill="1" applyBorder="1" applyAlignment="1">
      <alignment vertical="center"/>
    </xf>
    <xf numFmtId="0" fontId="54" fillId="37" borderId="8" xfId="0" applyFont="1" applyFill="1" applyBorder="1" applyAlignment="1">
      <alignment vertical="center"/>
    </xf>
    <xf numFmtId="0" fontId="54" fillId="37" borderId="10" xfId="0" applyFont="1" applyFill="1" applyBorder="1" applyAlignment="1">
      <alignment/>
    </xf>
    <xf numFmtId="0" fontId="55" fillId="37" borderId="15" xfId="0" applyFont="1" applyFill="1" applyBorder="1" applyAlignment="1">
      <alignment/>
    </xf>
    <xf numFmtId="0" fontId="54" fillId="0" borderId="14" xfId="0" applyFont="1" applyFill="1" applyBorder="1" applyAlignment="1">
      <alignment horizontal="center" vertical="center"/>
    </xf>
    <xf numFmtId="4" fontId="54" fillId="37" borderId="10" xfId="0" applyNumberFormat="1" applyFont="1" applyFill="1" applyBorder="1" applyAlignment="1">
      <alignment horizontal="right" vertical="center"/>
    </xf>
    <xf numFmtId="4" fontId="54" fillId="37" borderId="0" xfId="0" applyNumberFormat="1" applyFont="1" applyFill="1" applyBorder="1" applyAlignment="1">
      <alignment horizontal="right" vertical="center"/>
    </xf>
    <xf numFmtId="4" fontId="54" fillId="37" borderId="8" xfId="0" applyNumberFormat="1" applyFont="1" applyFill="1" applyBorder="1" applyAlignment="1">
      <alignment horizontal="right"/>
    </xf>
    <xf numFmtId="4" fontId="54" fillId="37" borderId="11" xfId="0" applyNumberFormat="1" applyFont="1" applyFill="1" applyBorder="1" applyAlignment="1">
      <alignment horizontal="right"/>
    </xf>
    <xf numFmtId="4" fontId="54" fillId="37" borderId="10" xfId="0" applyNumberFormat="1" applyFont="1" applyFill="1" applyBorder="1" applyAlignment="1">
      <alignment horizontal="right"/>
    </xf>
    <xf numFmtId="0" fontId="17" fillId="37" borderId="11" xfId="0" applyFont="1" applyFill="1" applyBorder="1" applyAlignment="1">
      <alignment horizontal="right" vertical="center"/>
    </xf>
    <xf numFmtId="0" fontId="17" fillId="37" borderId="10" xfId="0" applyFont="1" applyFill="1" applyBorder="1" applyAlignment="1">
      <alignment horizontal="right" vertical="center"/>
    </xf>
    <xf numFmtId="0" fontId="53" fillId="38" borderId="9" xfId="0" applyFont="1" applyFill="1" applyBorder="1" applyAlignment="1">
      <alignment vertical="center"/>
    </xf>
    <xf numFmtId="4" fontId="53" fillId="38" borderId="8" xfId="0" applyNumberFormat="1" applyFont="1" applyFill="1" applyBorder="1" applyAlignment="1">
      <alignment vertical="center"/>
    </xf>
    <xf numFmtId="4" fontId="54" fillId="38" borderId="8" xfId="0" applyNumberFormat="1" applyFont="1" applyFill="1" applyBorder="1" applyAlignment="1">
      <alignment/>
    </xf>
    <xf numFmtId="0" fontId="54" fillId="38" borderId="0" xfId="0" applyFont="1" applyFill="1" applyAlignment="1">
      <alignment vertical="center"/>
    </xf>
    <xf numFmtId="4" fontId="55" fillId="37" borderId="8" xfId="0" applyNumberFormat="1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horizontal="right" vertical="center"/>
    </xf>
    <xf numFmtId="4" fontId="54" fillId="37" borderId="10" xfId="0" applyNumberFormat="1" applyFont="1" applyFill="1" applyBorder="1" applyAlignment="1">
      <alignment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  <xf numFmtId="0" fontId="30" fillId="36" borderId="0" xfId="0" applyFont="1" applyFill="1" applyAlignment="1">
      <alignment vertical="center" wrapText="1"/>
    </xf>
    <xf numFmtId="0" fontId="53" fillId="36" borderId="0" xfId="0" applyFont="1" applyFill="1" applyAlignment="1">
      <alignment horizontal="center" vertical="center" wrapText="1"/>
    </xf>
    <xf numFmtId="0" fontId="30" fillId="36" borderId="0" xfId="0" applyFont="1" applyFill="1" applyAlignment="1">
      <alignment horizontal="center" vertical="center" wrapText="1"/>
    </xf>
    <xf numFmtId="0" fontId="30" fillId="36" borderId="8" xfId="0" applyFont="1" applyFill="1" applyBorder="1" applyAlignment="1">
      <alignment horizontal="center" vertical="center" wrapText="1"/>
    </xf>
    <xf numFmtId="0" fontId="53" fillId="36" borderId="9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5" fillId="37" borderId="15" xfId="0" applyFont="1" applyFill="1" applyBorder="1" applyAlignment="1">
      <alignment wrapText="1"/>
    </xf>
    <xf numFmtId="0" fontId="54" fillId="36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55" fillId="37" borderId="13" xfId="0" applyFont="1" applyFill="1" applyBorder="1" applyAlignment="1">
      <alignment wrapText="1"/>
    </xf>
    <xf numFmtId="0" fontId="54" fillId="36" borderId="8" xfId="0" applyFont="1" applyFill="1" applyBorder="1" applyAlignment="1">
      <alignment wrapText="1"/>
    </xf>
    <xf numFmtId="0" fontId="54" fillId="0" borderId="8" xfId="0" applyFont="1" applyFill="1" applyBorder="1" applyAlignment="1">
      <alignment vertical="center" wrapText="1"/>
    </xf>
    <xf numFmtId="0" fontId="54" fillId="36" borderId="0" xfId="0" applyFont="1" applyFill="1" applyAlignment="1">
      <alignment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22.00390625" style="35" customWidth="1"/>
    <col min="4" max="4" width="76.421875" style="35" customWidth="1"/>
    <col min="5" max="5" width="14.00390625" style="35" customWidth="1"/>
    <col min="6" max="6" width="9.7109375" style="6" customWidth="1"/>
    <col min="7" max="237" width="9.7109375" style="7" customWidth="1"/>
    <col min="238" max="238" width="4.7109375" style="7" customWidth="1"/>
    <col min="239" max="239" width="14.00390625" style="7" customWidth="1"/>
    <col min="240" max="240" width="39.8515625" style="7" customWidth="1"/>
    <col min="241" max="241" width="41.8515625" style="7" customWidth="1"/>
    <col min="242" max="242" width="11.8515625" style="7" customWidth="1"/>
    <col min="243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4" t="s">
        <v>1</v>
      </c>
      <c r="B2" s="104"/>
      <c r="C2" s="104"/>
      <c r="D2" s="104"/>
      <c r="E2" s="5"/>
    </row>
    <row r="3" spans="1:5" ht="15">
      <c r="A3" s="105" t="s">
        <v>2</v>
      </c>
      <c r="B3" s="105"/>
      <c r="C3" s="105"/>
      <c r="D3" s="105"/>
      <c r="E3" s="5"/>
    </row>
    <row r="4" spans="1:5" ht="12" customHeight="1">
      <c r="A4" s="105" t="s">
        <v>41</v>
      </c>
      <c r="B4" s="105"/>
      <c r="C4" s="105"/>
      <c r="D4" s="105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06" t="s">
        <v>3</v>
      </c>
      <c r="B6" s="106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54" t="s">
        <v>8</v>
      </c>
    </row>
    <row r="12" spans="1:5" s="7" customFormat="1" ht="13.5" customHeight="1">
      <c r="A12" s="61">
        <v>1</v>
      </c>
      <c r="B12" s="55">
        <v>524.2</v>
      </c>
      <c r="C12" s="42" t="s">
        <v>20</v>
      </c>
      <c r="D12" s="64" t="s">
        <v>62</v>
      </c>
      <c r="E12" s="74">
        <v>44557</v>
      </c>
    </row>
    <row r="13" spans="1:5" s="7" customFormat="1" ht="13.5" customHeight="1">
      <c r="A13" s="61">
        <v>2</v>
      </c>
      <c r="B13" s="55">
        <f>1733.46+264.68</f>
        <v>1998.14</v>
      </c>
      <c r="C13" s="42" t="s">
        <v>20</v>
      </c>
      <c r="D13" s="64" t="s">
        <v>43</v>
      </c>
      <c r="E13" s="74">
        <v>44557</v>
      </c>
    </row>
    <row r="14" spans="1:5" s="7" customFormat="1" ht="13.5" customHeight="1">
      <c r="A14" s="61">
        <v>3</v>
      </c>
      <c r="B14" s="55">
        <v>38.92</v>
      </c>
      <c r="C14" s="42" t="s">
        <v>20</v>
      </c>
      <c r="D14" s="64" t="s">
        <v>39</v>
      </c>
      <c r="E14" s="74">
        <v>44557</v>
      </c>
    </row>
    <row r="15" spans="1:5" s="7" customFormat="1" ht="13.5" customHeight="1">
      <c r="A15" s="61">
        <v>4</v>
      </c>
      <c r="B15" s="55">
        <f>2864.88+11200.03</f>
        <v>14064.91</v>
      </c>
      <c r="C15" s="42" t="s">
        <v>20</v>
      </c>
      <c r="D15" s="64" t="s">
        <v>34</v>
      </c>
      <c r="E15" s="74">
        <v>44557</v>
      </c>
    </row>
    <row r="16" spans="1:9" s="7" customFormat="1" ht="13.5" customHeight="1">
      <c r="A16" s="61">
        <v>5</v>
      </c>
      <c r="B16" s="55">
        <v>176.47</v>
      </c>
      <c r="C16" s="42" t="s">
        <v>20</v>
      </c>
      <c r="D16" s="64" t="s">
        <v>38</v>
      </c>
      <c r="E16" s="74">
        <v>44557</v>
      </c>
      <c r="I16" s="7" t="s">
        <v>40</v>
      </c>
    </row>
    <row r="17" spans="1:7" s="7" customFormat="1" ht="13.5" customHeight="1">
      <c r="A17" s="61">
        <v>6</v>
      </c>
      <c r="B17" s="55">
        <v>246.52</v>
      </c>
      <c r="C17" s="42" t="s">
        <v>20</v>
      </c>
      <c r="D17" s="64" t="s">
        <v>36</v>
      </c>
      <c r="E17" s="74">
        <v>44557</v>
      </c>
      <c r="F17" s="6"/>
      <c r="G17" s="6"/>
    </row>
    <row r="18" spans="1:5" s="7" customFormat="1" ht="12.75">
      <c r="A18" s="61">
        <v>7</v>
      </c>
      <c r="B18" s="73">
        <v>1162.56</v>
      </c>
      <c r="C18" s="42" t="s">
        <v>20</v>
      </c>
      <c r="D18" s="64" t="s">
        <v>35</v>
      </c>
      <c r="E18" s="74">
        <v>44557</v>
      </c>
    </row>
    <row r="19" spans="1:5" s="7" customFormat="1" ht="12.75">
      <c r="A19" s="61">
        <v>8</v>
      </c>
      <c r="B19" s="26">
        <v>5286.02</v>
      </c>
      <c r="C19" s="42" t="s">
        <v>20</v>
      </c>
      <c r="D19" s="64" t="s">
        <v>42</v>
      </c>
      <c r="E19" s="74">
        <v>44557</v>
      </c>
    </row>
    <row r="20" spans="1:5" s="7" customFormat="1" ht="12.75">
      <c r="A20" s="61">
        <v>9</v>
      </c>
      <c r="B20" s="26">
        <v>7960.49</v>
      </c>
      <c r="C20" s="42" t="s">
        <v>20</v>
      </c>
      <c r="D20" s="64" t="s">
        <v>45</v>
      </c>
      <c r="E20" s="74">
        <v>44557</v>
      </c>
    </row>
    <row r="21" spans="1:5" s="7" customFormat="1" ht="12.75">
      <c r="A21" s="61">
        <v>10</v>
      </c>
      <c r="B21" s="26">
        <v>11380.55</v>
      </c>
      <c r="C21" s="42" t="s">
        <v>20</v>
      </c>
      <c r="D21" s="64" t="s">
        <v>44</v>
      </c>
      <c r="E21" s="74">
        <v>44557</v>
      </c>
    </row>
    <row r="22" spans="1:5" s="7" customFormat="1" ht="12.75">
      <c r="A22" s="61">
        <v>11</v>
      </c>
      <c r="B22" s="26">
        <v>4202.79</v>
      </c>
      <c r="C22" s="42" t="s">
        <v>20</v>
      </c>
      <c r="D22" s="64" t="s">
        <v>33</v>
      </c>
      <c r="E22" s="74">
        <v>44557</v>
      </c>
    </row>
    <row r="23" spans="1:6" s="7" customFormat="1" ht="12.75">
      <c r="A23" s="61">
        <v>12</v>
      </c>
      <c r="B23" s="76">
        <v>27216.39</v>
      </c>
      <c r="C23" s="77" t="s">
        <v>20</v>
      </c>
      <c r="D23" s="78" t="s">
        <v>32</v>
      </c>
      <c r="E23" s="74">
        <v>44557</v>
      </c>
      <c r="F23" s="6"/>
    </row>
    <row r="24" spans="1:6" s="7" customFormat="1" ht="12.75">
      <c r="A24" s="61">
        <v>13</v>
      </c>
      <c r="B24" s="26">
        <v>2672.8</v>
      </c>
      <c r="C24" s="32" t="s">
        <v>27</v>
      </c>
      <c r="D24" s="40" t="s">
        <v>37</v>
      </c>
      <c r="E24" s="74">
        <v>44557</v>
      </c>
      <c r="F24" s="6"/>
    </row>
    <row r="25" spans="1:256" s="6" customFormat="1" ht="15">
      <c r="A25" s="21" t="s">
        <v>11</v>
      </c>
      <c r="B25" s="56"/>
      <c r="C25" s="21"/>
      <c r="D25" s="21"/>
      <c r="E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5">
      <c r="A26" s="24" t="s">
        <v>4</v>
      </c>
      <c r="B26" s="57" t="s">
        <v>5</v>
      </c>
      <c r="C26" s="30" t="s">
        <v>6</v>
      </c>
      <c r="D26" s="30" t="s">
        <v>7</v>
      </c>
      <c r="E26" s="24" t="s">
        <v>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5">
      <c r="A27" s="31"/>
      <c r="B27" s="37"/>
      <c r="C27" s="32"/>
      <c r="D27" s="33"/>
      <c r="E27" s="3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ht="15">
      <c r="B28" s="6"/>
    </row>
    <row r="29" spans="1:256" s="6" customFormat="1" ht="15">
      <c r="A29" s="21" t="s">
        <v>12</v>
      </c>
      <c r="B29" s="56"/>
      <c r="C29" s="21"/>
      <c r="D29" s="21"/>
      <c r="E29" s="2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15">
      <c r="A30" s="24" t="s">
        <v>4</v>
      </c>
      <c r="B30" s="57" t="s">
        <v>5</v>
      </c>
      <c r="C30" s="30" t="s">
        <v>6</v>
      </c>
      <c r="D30" s="30" t="s">
        <v>7</v>
      </c>
      <c r="E30" s="24" t="s">
        <v>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5" ht="13.5" customHeight="1">
      <c r="A31" s="70">
        <v>1</v>
      </c>
      <c r="B31" s="69">
        <v>4286</v>
      </c>
      <c r="C31" s="38" t="s">
        <v>28</v>
      </c>
      <c r="D31" s="38" t="s">
        <v>31</v>
      </c>
      <c r="E31" s="53">
        <v>44557</v>
      </c>
    </row>
    <row r="32" spans="1:256" s="39" customFormat="1" ht="13.5" customHeight="1">
      <c r="A32" s="38"/>
      <c r="B32" s="47"/>
      <c r="C32" s="41"/>
      <c r="D32" s="44"/>
      <c r="E32" s="3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27.8515625" style="35" customWidth="1"/>
    <col min="4" max="4" width="66.85156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4" t="s">
        <v>1</v>
      </c>
      <c r="B2" s="104"/>
      <c r="C2" s="104"/>
      <c r="D2" s="104"/>
      <c r="E2" s="5"/>
    </row>
    <row r="3" spans="1:5" ht="15">
      <c r="A3" s="105" t="s">
        <v>2</v>
      </c>
      <c r="B3" s="105"/>
      <c r="C3" s="105"/>
      <c r="D3" s="105"/>
      <c r="E3" s="5"/>
    </row>
    <row r="4" spans="1:5" ht="12" customHeight="1">
      <c r="A4" s="105" t="s">
        <v>48</v>
      </c>
      <c r="B4" s="105"/>
      <c r="C4" s="105"/>
      <c r="D4" s="105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06" t="s">
        <v>3</v>
      </c>
      <c r="B6" s="106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3.5" customHeight="1">
      <c r="A12" s="61">
        <v>1</v>
      </c>
      <c r="B12" s="55">
        <v>30000</v>
      </c>
      <c r="C12" s="42" t="s">
        <v>46</v>
      </c>
      <c r="D12" s="49" t="s">
        <v>47</v>
      </c>
      <c r="E12" s="53">
        <v>44558</v>
      </c>
    </row>
    <row r="13" spans="1:6" s="7" customFormat="1" ht="12.75">
      <c r="A13" s="61">
        <v>2</v>
      </c>
      <c r="B13" s="26">
        <v>19000</v>
      </c>
      <c r="C13" s="62" t="s">
        <v>49</v>
      </c>
      <c r="D13" s="28" t="s">
        <v>50</v>
      </c>
      <c r="E13" s="15">
        <v>44558</v>
      </c>
      <c r="F13" s="6"/>
    </row>
    <row r="14" spans="1:6" s="7" customFormat="1" ht="12.75">
      <c r="A14" s="61">
        <v>3</v>
      </c>
      <c r="B14" s="26">
        <v>25308.33</v>
      </c>
      <c r="C14" s="62" t="s">
        <v>51</v>
      </c>
      <c r="D14" s="28" t="s">
        <v>52</v>
      </c>
      <c r="E14" s="15">
        <v>44558</v>
      </c>
      <c r="F14" s="6"/>
    </row>
    <row r="15" spans="1:6" s="7" customFormat="1" ht="12.75">
      <c r="A15" s="61">
        <v>4</v>
      </c>
      <c r="B15" s="60">
        <v>171409.34</v>
      </c>
      <c r="C15" s="42" t="s">
        <v>14</v>
      </c>
      <c r="D15" s="43" t="s">
        <v>53</v>
      </c>
      <c r="E15" s="71">
        <v>44558</v>
      </c>
      <c r="F15" s="6"/>
    </row>
    <row r="16" spans="1:6" s="7" customFormat="1" ht="12.75">
      <c r="A16" s="61">
        <v>5</v>
      </c>
      <c r="B16" s="60">
        <f>46.01+272</f>
        <v>318.01</v>
      </c>
      <c r="C16" s="68" t="s">
        <v>25</v>
      </c>
      <c r="D16" s="63" t="s">
        <v>57</v>
      </c>
      <c r="E16" s="71">
        <v>44558</v>
      </c>
      <c r="F16" s="6"/>
    </row>
    <row r="17" spans="1:6" s="7" customFormat="1" ht="12.75">
      <c r="A17" s="61">
        <v>6</v>
      </c>
      <c r="B17" s="60">
        <v>13643.65</v>
      </c>
      <c r="C17" s="49" t="s">
        <v>18</v>
      </c>
      <c r="D17" s="49" t="s">
        <v>58</v>
      </c>
      <c r="E17" s="71">
        <v>44558</v>
      </c>
      <c r="F17" s="6"/>
    </row>
    <row r="18" spans="1:6" s="7" customFormat="1" ht="12.75">
      <c r="A18" s="52"/>
      <c r="B18" s="60"/>
      <c r="C18" s="62"/>
      <c r="D18" s="80"/>
      <c r="E18" s="53"/>
      <c r="F18" s="6"/>
    </row>
    <row r="19" spans="1:6" s="7" customFormat="1" ht="12.75">
      <c r="A19" s="52"/>
      <c r="B19" s="60"/>
      <c r="C19" s="62"/>
      <c r="D19" s="80"/>
      <c r="E19" s="53"/>
      <c r="F19" s="6"/>
    </row>
    <row r="20" spans="1:6" s="7" customFormat="1" ht="12.75">
      <c r="A20" s="65"/>
      <c r="B20" s="73"/>
      <c r="C20" s="79"/>
      <c r="D20" s="66"/>
      <c r="E20" s="67"/>
      <c r="F20" s="6"/>
    </row>
    <row r="21" spans="1:6" s="7" customFormat="1" ht="12.75">
      <c r="A21" s="11"/>
      <c r="B21" s="26"/>
      <c r="C21" s="32"/>
      <c r="D21" s="36"/>
      <c r="E21" s="15"/>
      <c r="F21" s="6"/>
    </row>
    <row r="22" spans="1:256" s="6" customFormat="1" ht="15">
      <c r="A22" s="21" t="s">
        <v>11</v>
      </c>
      <c r="B22" s="21"/>
      <c r="C22" s="21"/>
      <c r="D22" s="21"/>
      <c r="E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24" t="s">
        <v>4</v>
      </c>
      <c r="B23" s="29" t="s">
        <v>5</v>
      </c>
      <c r="C23" s="30" t="s">
        <v>6</v>
      </c>
      <c r="D23" s="30" t="s">
        <v>7</v>
      </c>
      <c r="E23" s="24" t="s">
        <v>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5">
      <c r="A24" s="31"/>
      <c r="B24" s="32"/>
      <c r="C24" s="32"/>
      <c r="D24" s="33"/>
      <c r="E24" s="3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6" spans="1:256" s="6" customFormat="1" ht="15">
      <c r="A26" s="21" t="s">
        <v>12</v>
      </c>
      <c r="B26" s="21"/>
      <c r="C26" s="21"/>
      <c r="D26" s="21"/>
      <c r="E26" s="2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5">
      <c r="A27" s="24" t="s">
        <v>4</v>
      </c>
      <c r="B27" s="29" t="s">
        <v>5</v>
      </c>
      <c r="C27" s="30" t="s">
        <v>6</v>
      </c>
      <c r="D27" s="30" t="s">
        <v>7</v>
      </c>
      <c r="E27" s="24" t="s">
        <v>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5" ht="13.5" customHeight="1">
      <c r="A28" s="70">
        <v>1</v>
      </c>
      <c r="B28" s="69">
        <f>103.76+103.76</f>
        <v>207.52</v>
      </c>
      <c r="C28" s="38" t="s">
        <v>26</v>
      </c>
      <c r="D28" s="36" t="s">
        <v>59</v>
      </c>
      <c r="E28" s="53">
        <v>44558</v>
      </c>
    </row>
    <row r="29" spans="1:256" s="39" customFormat="1" ht="13.5" customHeight="1">
      <c r="A29" s="38">
        <v>2</v>
      </c>
      <c r="B29" s="47">
        <f>37742.06+1483.31</f>
        <v>39225.369999999995</v>
      </c>
      <c r="C29" s="41" t="s">
        <v>54</v>
      </c>
      <c r="D29" s="44" t="s">
        <v>60</v>
      </c>
      <c r="E29" s="53">
        <v>44558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5" ht="15">
      <c r="A30" s="38">
        <v>3</v>
      </c>
      <c r="B30" s="50">
        <f>1709.44+301.66</f>
        <v>2011.1000000000001</v>
      </c>
      <c r="C30" s="41" t="s">
        <v>61</v>
      </c>
      <c r="D30" s="44" t="s">
        <v>105</v>
      </c>
      <c r="E30" s="53">
        <v>44558</v>
      </c>
    </row>
    <row r="31" spans="1:5" ht="15">
      <c r="A31" s="38"/>
      <c r="B31" s="26"/>
      <c r="C31" s="38"/>
      <c r="D31" s="38"/>
      <c r="E31" s="34"/>
    </row>
    <row r="32" spans="1:6" ht="15">
      <c r="A32" s="6"/>
      <c r="B32" s="7"/>
      <c r="C32" s="7"/>
      <c r="D32" s="7"/>
      <c r="E32" s="7"/>
      <c r="F32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6.57421875" style="35" customWidth="1"/>
    <col min="2" max="2" width="13.7109375" style="35" customWidth="1"/>
    <col min="3" max="3" width="26.00390625" style="35" customWidth="1"/>
    <col min="4" max="4" width="64.421875" style="121" customWidth="1"/>
    <col min="5" max="5" width="10.710937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07"/>
      <c r="E1" s="2"/>
      <c r="F1" s="3"/>
    </row>
    <row r="2" spans="1:5" ht="15">
      <c r="A2" s="104" t="s">
        <v>1</v>
      </c>
      <c r="B2" s="104"/>
      <c r="C2" s="104"/>
      <c r="D2" s="104"/>
      <c r="E2" s="5"/>
    </row>
    <row r="3" spans="1:5" ht="15">
      <c r="A3" s="105" t="s">
        <v>2</v>
      </c>
      <c r="B3" s="105"/>
      <c r="C3" s="105"/>
      <c r="D3" s="105"/>
      <c r="E3" s="5"/>
    </row>
    <row r="4" spans="1:5" ht="12" customHeight="1">
      <c r="A4" s="105" t="s">
        <v>63</v>
      </c>
      <c r="B4" s="105"/>
      <c r="C4" s="105"/>
      <c r="D4" s="105"/>
      <c r="E4" s="5"/>
    </row>
    <row r="5" spans="1:5" ht="12" customHeight="1">
      <c r="A5" s="2"/>
      <c r="B5" s="2"/>
      <c r="C5" s="2"/>
      <c r="D5" s="108"/>
      <c r="E5" s="5"/>
    </row>
    <row r="6" spans="1:5" ht="12" customHeight="1">
      <c r="A6" s="106" t="s">
        <v>3</v>
      </c>
      <c r="B6" s="106"/>
      <c r="C6" s="8"/>
      <c r="D6" s="109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11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30" t="s">
        <v>7</v>
      </c>
      <c r="E11" s="24" t="s">
        <v>8</v>
      </c>
    </row>
    <row r="12" spans="1:5" ht="13.5" customHeight="1">
      <c r="A12" s="61">
        <v>1</v>
      </c>
      <c r="B12" s="55">
        <f>2684.12+18.97+2771.82</f>
        <v>5474.91</v>
      </c>
      <c r="C12" s="42" t="s">
        <v>24</v>
      </c>
      <c r="D12" s="112" t="s">
        <v>66</v>
      </c>
      <c r="E12" s="53">
        <v>44559</v>
      </c>
    </row>
    <row r="13" spans="1:5" s="7" customFormat="1" ht="12.75">
      <c r="A13" s="61">
        <v>2</v>
      </c>
      <c r="B13" s="26">
        <v>300</v>
      </c>
      <c r="C13" s="42" t="s">
        <v>64</v>
      </c>
      <c r="D13" s="59" t="s">
        <v>65</v>
      </c>
      <c r="E13" s="53">
        <v>44559</v>
      </c>
    </row>
    <row r="14" spans="1:6" s="7" customFormat="1" ht="12.75">
      <c r="A14" s="61">
        <v>3</v>
      </c>
      <c r="B14" s="76">
        <v>10</v>
      </c>
      <c r="C14" s="77" t="s">
        <v>0</v>
      </c>
      <c r="D14" s="113" t="s">
        <v>67</v>
      </c>
      <c r="E14" s="53">
        <v>44559</v>
      </c>
      <c r="F14" s="6"/>
    </row>
    <row r="15" spans="1:6" s="7" customFormat="1" ht="12.75">
      <c r="A15" s="61">
        <v>4</v>
      </c>
      <c r="B15" s="60">
        <f>46465+46465</f>
        <v>92930</v>
      </c>
      <c r="C15" s="68" t="s">
        <v>82</v>
      </c>
      <c r="D15" s="114" t="s">
        <v>95</v>
      </c>
      <c r="E15" s="15">
        <v>44560</v>
      </c>
      <c r="F15" s="6"/>
    </row>
    <row r="16" spans="1:6" s="7" customFormat="1" ht="12.75">
      <c r="A16" s="61">
        <v>5</v>
      </c>
      <c r="B16" s="60">
        <f>1506.54+35.7</f>
        <v>1542.24</v>
      </c>
      <c r="C16" s="49" t="s">
        <v>83</v>
      </c>
      <c r="D16" s="114" t="s">
        <v>84</v>
      </c>
      <c r="E16" s="15">
        <v>44560</v>
      </c>
      <c r="F16" s="6"/>
    </row>
    <row r="17" spans="1:6" s="7" customFormat="1" ht="25.5">
      <c r="A17" s="61">
        <v>6</v>
      </c>
      <c r="B17" s="60">
        <v>10876.6</v>
      </c>
      <c r="C17" s="48" t="s">
        <v>17</v>
      </c>
      <c r="D17" s="115" t="s">
        <v>89</v>
      </c>
      <c r="E17" s="53">
        <v>44559</v>
      </c>
      <c r="F17" s="6"/>
    </row>
    <row r="18" spans="1:6" s="7" customFormat="1" ht="12.75">
      <c r="A18" s="61">
        <v>7</v>
      </c>
      <c r="B18" s="60">
        <f>28299.82</f>
        <v>28299.82</v>
      </c>
      <c r="C18" s="49" t="s">
        <v>77</v>
      </c>
      <c r="D18" s="112" t="s">
        <v>78</v>
      </c>
      <c r="E18" s="53">
        <v>44559</v>
      </c>
      <c r="F18" s="6"/>
    </row>
    <row r="19" spans="1:6" s="7" customFormat="1" ht="12.75">
      <c r="A19" s="61">
        <v>8</v>
      </c>
      <c r="B19" s="60">
        <v>22762.43</v>
      </c>
      <c r="C19" s="62" t="s">
        <v>16</v>
      </c>
      <c r="D19" s="116" t="s">
        <v>88</v>
      </c>
      <c r="E19" s="53">
        <v>44559</v>
      </c>
      <c r="F19" s="6"/>
    </row>
    <row r="20" spans="1:6" s="7" customFormat="1" ht="12.75">
      <c r="A20" s="61">
        <v>9</v>
      </c>
      <c r="B20" s="26">
        <f>14708.64</f>
        <v>14708.64</v>
      </c>
      <c r="C20" s="38" t="s">
        <v>86</v>
      </c>
      <c r="D20" s="117" t="s">
        <v>87</v>
      </c>
      <c r="E20" s="53">
        <v>44559</v>
      </c>
      <c r="F20" s="6"/>
    </row>
    <row r="21" spans="1:6" s="7" customFormat="1" ht="12.75">
      <c r="A21" s="65"/>
      <c r="B21" s="73"/>
      <c r="C21" s="79"/>
      <c r="D21" s="118"/>
      <c r="E21" s="67"/>
      <c r="F21" s="6"/>
    </row>
    <row r="22" spans="1:6" s="7" customFormat="1" ht="12.75">
      <c r="A22" s="11"/>
      <c r="B22" s="26"/>
      <c r="C22" s="32"/>
      <c r="D22" s="14"/>
      <c r="E22" s="15"/>
      <c r="F22" s="6"/>
    </row>
    <row r="23" spans="1:256" s="6" customFormat="1" ht="15">
      <c r="A23" s="21" t="s">
        <v>11</v>
      </c>
      <c r="B23" s="21"/>
      <c r="C23" s="21"/>
      <c r="D23" s="111"/>
      <c r="E23" s="2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5">
      <c r="A24" s="24" t="s">
        <v>4</v>
      </c>
      <c r="B24" s="29" t="s">
        <v>5</v>
      </c>
      <c r="C24" s="30" t="s">
        <v>6</v>
      </c>
      <c r="D24" s="30" t="s">
        <v>7</v>
      </c>
      <c r="E24" s="24" t="s">
        <v>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5">
      <c r="A25" s="31"/>
      <c r="B25" s="32"/>
      <c r="C25" s="32"/>
      <c r="D25" s="119"/>
      <c r="E25" s="3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7" spans="1:256" s="6" customFormat="1" ht="15">
      <c r="A27" s="21" t="s">
        <v>12</v>
      </c>
      <c r="B27" s="21"/>
      <c r="C27" s="21"/>
      <c r="D27" s="111"/>
      <c r="E27" s="2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5">
      <c r="A28" s="24" t="s">
        <v>4</v>
      </c>
      <c r="B28" s="29" t="s">
        <v>5</v>
      </c>
      <c r="C28" s="30" t="s">
        <v>6</v>
      </c>
      <c r="D28" s="30" t="s">
        <v>7</v>
      </c>
      <c r="E28" s="24" t="s">
        <v>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5" ht="13.5" customHeight="1">
      <c r="A29" s="70">
        <v>1</v>
      </c>
      <c r="B29" s="69">
        <v>109242</v>
      </c>
      <c r="C29" s="42" t="s">
        <v>69</v>
      </c>
      <c r="D29" s="59" t="s">
        <v>70</v>
      </c>
      <c r="E29" s="53">
        <v>44559</v>
      </c>
    </row>
    <row r="30" spans="1:256" s="39" customFormat="1" ht="13.5" customHeight="1">
      <c r="A30" s="70">
        <v>2</v>
      </c>
      <c r="B30" s="47">
        <f>44526.16+1749.94</f>
        <v>46276.100000000006</v>
      </c>
      <c r="C30" s="41" t="s">
        <v>71</v>
      </c>
      <c r="D30" s="117" t="s">
        <v>93</v>
      </c>
      <c r="E30" s="53">
        <v>44559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5" ht="25.5">
      <c r="A31" s="70">
        <v>3</v>
      </c>
      <c r="B31" s="50">
        <v>47393.87</v>
      </c>
      <c r="C31" s="41" t="s">
        <v>72</v>
      </c>
      <c r="D31" s="117" t="s">
        <v>91</v>
      </c>
      <c r="E31" s="53">
        <v>44559</v>
      </c>
    </row>
    <row r="32" spans="1:5" ht="15">
      <c r="A32" s="70">
        <v>4</v>
      </c>
      <c r="B32" s="50">
        <f>57826.44</f>
        <v>57826.44</v>
      </c>
      <c r="C32" s="41" t="s">
        <v>72</v>
      </c>
      <c r="D32" s="117" t="s">
        <v>92</v>
      </c>
      <c r="E32" s="53">
        <v>44559</v>
      </c>
    </row>
    <row r="33" spans="1:6" ht="15">
      <c r="A33" s="70">
        <v>5</v>
      </c>
      <c r="B33" s="26">
        <f>263091.15+46427.85</f>
        <v>309519</v>
      </c>
      <c r="C33" s="38" t="s">
        <v>74</v>
      </c>
      <c r="D33" s="117" t="s">
        <v>94</v>
      </c>
      <c r="E33" s="53">
        <v>44559</v>
      </c>
      <c r="F33" s="7"/>
    </row>
    <row r="34" spans="1:5" ht="15">
      <c r="A34" s="70">
        <v>6</v>
      </c>
      <c r="B34" s="26">
        <f>74.97+74.97</f>
        <v>149.94</v>
      </c>
      <c r="C34" s="38" t="s">
        <v>26</v>
      </c>
      <c r="D34" s="14" t="s">
        <v>85</v>
      </c>
      <c r="E34" s="53">
        <v>44559</v>
      </c>
    </row>
    <row r="35" spans="1:5" ht="15">
      <c r="A35" s="70">
        <v>7</v>
      </c>
      <c r="B35" s="26">
        <f>23904.15+2477.79+4655.64</f>
        <v>31037.58</v>
      </c>
      <c r="C35" s="38" t="s">
        <v>75</v>
      </c>
      <c r="D35" s="120" t="s">
        <v>76</v>
      </c>
      <c r="E35" s="53">
        <v>44559</v>
      </c>
    </row>
    <row r="37" ht="15">
      <c r="B37" s="7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6.57421875" style="35" customWidth="1"/>
    <col min="2" max="2" width="13.57421875" style="35" customWidth="1"/>
    <col min="3" max="3" width="28.7109375" style="35" customWidth="1"/>
    <col min="4" max="4" width="76.140625" style="35" customWidth="1"/>
    <col min="5" max="5" width="11.710937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4" t="s">
        <v>1</v>
      </c>
      <c r="B2" s="104"/>
      <c r="C2" s="104"/>
      <c r="D2" s="104"/>
      <c r="E2" s="5"/>
    </row>
    <row r="3" spans="1:5" ht="15">
      <c r="A3" s="105" t="s">
        <v>2</v>
      </c>
      <c r="B3" s="105"/>
      <c r="C3" s="105"/>
      <c r="D3" s="105"/>
      <c r="E3" s="5"/>
    </row>
    <row r="4" spans="1:5" ht="12" customHeight="1">
      <c r="A4" s="105" t="s">
        <v>56</v>
      </c>
      <c r="B4" s="105"/>
      <c r="C4" s="105"/>
      <c r="D4" s="105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06" t="s">
        <v>3</v>
      </c>
      <c r="B6" s="106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3.5" customHeight="1">
      <c r="A12" s="61">
        <v>1</v>
      </c>
      <c r="B12" s="90">
        <f>8350.21+366.24</f>
        <v>8716.449999999999</v>
      </c>
      <c r="C12" s="42" t="s">
        <v>13</v>
      </c>
      <c r="D12" s="49" t="s">
        <v>123</v>
      </c>
      <c r="E12" s="53">
        <v>44560</v>
      </c>
    </row>
    <row r="13" spans="1:5" ht="13.5" customHeight="1">
      <c r="A13" s="61">
        <v>2</v>
      </c>
      <c r="B13" s="91">
        <f>3639.79+159.64</f>
        <v>3799.43</v>
      </c>
      <c r="C13" s="42" t="s">
        <v>13</v>
      </c>
      <c r="D13" s="49" t="s">
        <v>101</v>
      </c>
      <c r="E13" s="53">
        <v>44560</v>
      </c>
    </row>
    <row r="14" spans="1:6" s="7" customFormat="1" ht="12.75">
      <c r="A14" s="61">
        <v>3</v>
      </c>
      <c r="B14" s="92">
        <v>2610</v>
      </c>
      <c r="C14" s="48" t="s">
        <v>17</v>
      </c>
      <c r="D14" s="40" t="s">
        <v>68</v>
      </c>
      <c r="E14" s="67">
        <v>44560</v>
      </c>
      <c r="F14" s="6"/>
    </row>
    <row r="15" spans="1:6" s="7" customFormat="1" ht="12.75">
      <c r="A15" s="61">
        <v>4</v>
      </c>
      <c r="B15" s="92">
        <v>1000</v>
      </c>
      <c r="C15" s="62" t="s">
        <v>100</v>
      </c>
      <c r="D15" s="40" t="s">
        <v>99</v>
      </c>
      <c r="E15" s="15">
        <v>44560</v>
      </c>
      <c r="F15" s="6"/>
    </row>
    <row r="16" spans="1:5" s="7" customFormat="1" ht="12.75">
      <c r="A16" s="61">
        <v>5</v>
      </c>
      <c r="B16" s="92">
        <v>33.85</v>
      </c>
      <c r="C16" s="36" t="s">
        <v>79</v>
      </c>
      <c r="D16" s="36" t="s">
        <v>109</v>
      </c>
      <c r="E16" s="15">
        <v>44560</v>
      </c>
    </row>
    <row r="17" spans="1:6" s="7" customFormat="1" ht="12.75">
      <c r="A17" s="61">
        <v>6</v>
      </c>
      <c r="B17" s="93">
        <v>69382.95</v>
      </c>
      <c r="C17" s="77" t="s">
        <v>81</v>
      </c>
      <c r="D17" s="78" t="s">
        <v>120</v>
      </c>
      <c r="E17" s="15">
        <v>44560</v>
      </c>
      <c r="F17" s="6"/>
    </row>
    <row r="18" spans="1:6" s="7" customFormat="1" ht="12.75">
      <c r="A18" s="61">
        <v>7</v>
      </c>
      <c r="B18" s="94">
        <v>49852.88</v>
      </c>
      <c r="C18" s="62" t="s">
        <v>16</v>
      </c>
      <c r="D18" s="87" t="s">
        <v>118</v>
      </c>
      <c r="E18" s="15">
        <v>44560</v>
      </c>
      <c r="F18" s="6"/>
    </row>
    <row r="19" spans="1:6" s="7" customFormat="1" ht="12.75">
      <c r="A19" s="61">
        <v>8</v>
      </c>
      <c r="B19" s="94">
        <f>101066.57+2168.81</f>
        <v>103235.38</v>
      </c>
      <c r="C19" s="62" t="s">
        <v>16</v>
      </c>
      <c r="D19" s="80" t="s">
        <v>90</v>
      </c>
      <c r="E19" s="15">
        <v>44560</v>
      </c>
      <c r="F19" s="6"/>
    </row>
    <row r="20" spans="1:6" s="7" customFormat="1" ht="12.75">
      <c r="A20" s="61">
        <v>9</v>
      </c>
      <c r="B20" s="94">
        <v>1112.22</v>
      </c>
      <c r="C20" s="49" t="s">
        <v>77</v>
      </c>
      <c r="D20" s="51" t="s">
        <v>110</v>
      </c>
      <c r="E20" s="53">
        <v>44560</v>
      </c>
      <c r="F20" s="6"/>
    </row>
    <row r="21" spans="1:6" s="7" customFormat="1" ht="12.75">
      <c r="A21" s="61">
        <v>10</v>
      </c>
      <c r="B21" s="94">
        <f>737.71+91.56+292.12+288.85</f>
        <v>1410.2399999999998</v>
      </c>
      <c r="C21" s="48" t="s">
        <v>30</v>
      </c>
      <c r="D21" s="40" t="s">
        <v>102</v>
      </c>
      <c r="E21" s="15">
        <v>44560</v>
      </c>
      <c r="F21" s="6"/>
    </row>
    <row r="22" spans="1:6" s="7" customFormat="1" ht="12.75">
      <c r="A22" s="61">
        <v>11</v>
      </c>
      <c r="B22" s="95">
        <v>8792.03</v>
      </c>
      <c r="C22" s="77" t="s">
        <v>73</v>
      </c>
      <c r="D22" s="88" t="s">
        <v>121</v>
      </c>
      <c r="E22" s="53">
        <v>44560</v>
      </c>
      <c r="F22" s="6"/>
    </row>
    <row r="23" spans="1:6" s="7" customFormat="1" ht="12.75">
      <c r="A23" s="61">
        <v>12</v>
      </c>
      <c r="B23" s="96">
        <v>309.4</v>
      </c>
      <c r="C23" s="38" t="s">
        <v>23</v>
      </c>
      <c r="D23" s="38" t="s">
        <v>98</v>
      </c>
      <c r="E23" s="53">
        <v>44560</v>
      </c>
      <c r="F23" s="6"/>
    </row>
    <row r="24" spans="1:6" s="7" customFormat="1" ht="12.75">
      <c r="A24" s="61">
        <v>13</v>
      </c>
      <c r="B24" s="96">
        <v>3769.92</v>
      </c>
      <c r="C24" s="27" t="s">
        <v>21</v>
      </c>
      <c r="D24" s="41" t="s">
        <v>97</v>
      </c>
      <c r="E24" s="53">
        <v>44560</v>
      </c>
      <c r="F24" s="6"/>
    </row>
    <row r="25" spans="1:6" s="7" customFormat="1" ht="12.75">
      <c r="A25" s="61">
        <v>14</v>
      </c>
      <c r="B25" s="94">
        <v>133.6</v>
      </c>
      <c r="C25" s="50" t="s">
        <v>96</v>
      </c>
      <c r="D25" s="41" t="s">
        <v>106</v>
      </c>
      <c r="E25" s="53">
        <v>44560</v>
      </c>
      <c r="F25" s="6"/>
    </row>
    <row r="26" spans="1:6" s="7" customFormat="1" ht="12.75">
      <c r="A26" s="61">
        <v>15</v>
      </c>
      <c r="B26" s="94">
        <f>273.79+385.02</f>
        <v>658.81</v>
      </c>
      <c r="C26" s="48" t="s">
        <v>15</v>
      </c>
      <c r="D26" s="40" t="s">
        <v>117</v>
      </c>
      <c r="E26" s="53">
        <v>44560</v>
      </c>
      <c r="F26" s="6"/>
    </row>
    <row r="27" spans="1:6" s="7" customFormat="1" ht="12.75">
      <c r="A27" s="61">
        <v>16</v>
      </c>
      <c r="B27" s="94">
        <v>264.63</v>
      </c>
      <c r="C27" s="68" t="s">
        <v>25</v>
      </c>
      <c r="D27" s="63" t="s">
        <v>103</v>
      </c>
      <c r="E27" s="53">
        <v>44560</v>
      </c>
      <c r="F27" s="6"/>
    </row>
    <row r="28" spans="1:6" s="7" customFormat="1" ht="12.75">
      <c r="A28" s="61">
        <v>17</v>
      </c>
      <c r="B28" s="84">
        <v>100</v>
      </c>
      <c r="C28" s="7" t="s">
        <v>19</v>
      </c>
      <c r="D28" s="7" t="s">
        <v>115</v>
      </c>
      <c r="E28" s="83">
        <v>44560</v>
      </c>
      <c r="F28" s="6"/>
    </row>
    <row r="29" spans="1:6" s="7" customFormat="1" ht="12.75">
      <c r="A29" s="61">
        <v>18</v>
      </c>
      <c r="B29" s="90">
        <v>1547</v>
      </c>
      <c r="C29" s="46" t="s">
        <v>22</v>
      </c>
      <c r="D29" s="43" t="s">
        <v>119</v>
      </c>
      <c r="E29" s="53">
        <v>44560</v>
      </c>
      <c r="F29" s="6"/>
    </row>
    <row r="30" spans="1:6" s="7" customFormat="1" ht="12.75">
      <c r="A30" s="75"/>
      <c r="B30" s="94"/>
      <c r="C30" s="50"/>
      <c r="D30" s="41"/>
      <c r="E30" s="53"/>
      <c r="F30" s="6"/>
    </row>
    <row r="31" spans="1:6" s="7" customFormat="1" ht="12.75">
      <c r="A31" s="52"/>
      <c r="B31" s="94"/>
      <c r="C31" s="58"/>
      <c r="D31" s="45"/>
      <c r="E31" s="53"/>
      <c r="F31" s="6"/>
    </row>
    <row r="32" spans="1:256" s="6" customFormat="1" ht="15">
      <c r="A32" s="21" t="s">
        <v>11</v>
      </c>
      <c r="B32" s="97"/>
      <c r="C32" s="21"/>
      <c r="D32" s="21"/>
      <c r="E32" s="2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6" customFormat="1" ht="15">
      <c r="A33" s="24" t="s">
        <v>4</v>
      </c>
      <c r="B33" s="98" t="s">
        <v>5</v>
      </c>
      <c r="C33" s="30" t="s">
        <v>6</v>
      </c>
      <c r="D33" s="30" t="s">
        <v>7</v>
      </c>
      <c r="E33" s="24" t="s">
        <v>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" customFormat="1" ht="15">
      <c r="A34" s="31"/>
      <c r="B34" s="99"/>
      <c r="C34" s="32"/>
      <c r="D34" s="33"/>
      <c r="E34" s="3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ht="15">
      <c r="B35" s="100"/>
    </row>
    <row r="36" spans="1:256" s="6" customFormat="1" ht="15">
      <c r="A36" s="21" t="s">
        <v>12</v>
      </c>
      <c r="B36" s="97"/>
      <c r="C36" s="21"/>
      <c r="D36" s="21"/>
      <c r="E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6" customFormat="1" ht="15">
      <c r="A37" s="24" t="s">
        <v>4</v>
      </c>
      <c r="B37" s="98" t="s">
        <v>5</v>
      </c>
      <c r="C37" s="30" t="s">
        <v>6</v>
      </c>
      <c r="D37" s="30" t="s">
        <v>7</v>
      </c>
      <c r="E37" s="24" t="s">
        <v>8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5" ht="13.5" customHeight="1">
      <c r="A38" s="89">
        <v>1</v>
      </c>
      <c r="B38" s="101">
        <f>83471.69+8652.28+16257.17</f>
        <v>108381.14</v>
      </c>
      <c r="C38" s="38" t="s">
        <v>29</v>
      </c>
      <c r="D38" s="86" t="s">
        <v>80</v>
      </c>
      <c r="E38" s="53">
        <v>44560</v>
      </c>
    </row>
    <row r="39" spans="1:256" s="39" customFormat="1" ht="13.5" customHeight="1">
      <c r="A39" s="89">
        <v>2</v>
      </c>
      <c r="B39" s="102">
        <v>100</v>
      </c>
      <c r="C39" s="38" t="s">
        <v>19</v>
      </c>
      <c r="D39" s="82" t="s">
        <v>122</v>
      </c>
      <c r="E39" s="53">
        <v>44560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5" ht="15">
      <c r="A40" s="89">
        <v>3</v>
      </c>
      <c r="B40" s="103">
        <v>113969.98</v>
      </c>
      <c r="C40" s="49" t="s">
        <v>107</v>
      </c>
      <c r="D40" s="81" t="s">
        <v>108</v>
      </c>
      <c r="E40" s="53">
        <v>44560</v>
      </c>
    </row>
    <row r="41" spans="1:5" ht="15">
      <c r="A41" s="89">
        <v>4</v>
      </c>
      <c r="B41" s="103">
        <f>239167.65+34237.6+48247.99+107217.74</f>
        <v>428870.98</v>
      </c>
      <c r="C41" s="38" t="s">
        <v>29</v>
      </c>
      <c r="D41" s="86" t="s">
        <v>113</v>
      </c>
      <c r="E41" s="53">
        <v>44560</v>
      </c>
    </row>
    <row r="42" spans="1:5" ht="15">
      <c r="A42" s="89">
        <v>5</v>
      </c>
      <c r="B42" s="103">
        <f>301.67+1709.43</f>
        <v>2011.1000000000001</v>
      </c>
      <c r="C42" s="41" t="s">
        <v>61</v>
      </c>
      <c r="D42" s="41" t="s">
        <v>114</v>
      </c>
      <c r="E42" s="53">
        <v>44560</v>
      </c>
    </row>
    <row r="43" spans="1:5" ht="15">
      <c r="A43" s="89">
        <v>6</v>
      </c>
      <c r="B43" s="94">
        <f>1709.43+301.67</f>
        <v>2011.1000000000001</v>
      </c>
      <c r="C43" s="41" t="s">
        <v>61</v>
      </c>
      <c r="D43" s="41" t="s">
        <v>116</v>
      </c>
      <c r="E43" s="53">
        <v>44560</v>
      </c>
    </row>
    <row r="44" spans="1:6" ht="15">
      <c r="A44" s="89">
        <v>7</v>
      </c>
      <c r="B44" s="94">
        <f>16298.39+641.25</f>
        <v>16939.64</v>
      </c>
      <c r="C44" s="85" t="s">
        <v>104</v>
      </c>
      <c r="D44" s="82" t="s">
        <v>111</v>
      </c>
      <c r="E44" s="53">
        <v>44560</v>
      </c>
      <c r="F44" s="7"/>
    </row>
    <row r="45" spans="1:6" ht="15">
      <c r="A45" s="89">
        <v>8</v>
      </c>
      <c r="B45" s="94">
        <f>949.5+24128.83</f>
        <v>25078.33</v>
      </c>
      <c r="C45" s="85" t="s">
        <v>104</v>
      </c>
      <c r="D45" s="82" t="s">
        <v>112</v>
      </c>
      <c r="E45" s="53">
        <v>44560</v>
      </c>
      <c r="F45" s="7"/>
    </row>
    <row r="46" spans="1:6" ht="8.25" customHeight="1">
      <c r="A46" s="6"/>
      <c r="B46" s="84"/>
      <c r="C46" s="7"/>
      <c r="D46" s="7"/>
      <c r="E46" s="7"/>
      <c r="F46" s="7"/>
    </row>
    <row r="47" ht="10.5" customHeight="1" hidden="1">
      <c r="B47" s="72">
        <f>SUM(B12:B45)</f>
        <v>954091.0599999998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27.8515625" style="35" customWidth="1"/>
    <col min="4" max="4" width="67.5742187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4" t="s">
        <v>1</v>
      </c>
      <c r="B2" s="104"/>
      <c r="C2" s="104"/>
      <c r="D2" s="104"/>
      <c r="E2" s="5"/>
    </row>
    <row r="3" spans="1:5" ht="15">
      <c r="A3" s="105" t="s">
        <v>2</v>
      </c>
      <c r="B3" s="105"/>
      <c r="C3" s="105"/>
      <c r="D3" s="105"/>
      <c r="E3" s="5"/>
    </row>
    <row r="4" spans="1:5" ht="12" customHeight="1">
      <c r="A4" s="105" t="s">
        <v>55</v>
      </c>
      <c r="B4" s="105"/>
      <c r="C4" s="105"/>
      <c r="D4" s="105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06" t="s">
        <v>3</v>
      </c>
      <c r="B6" s="106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ht="13.5" customHeight="1"/>
    <row r="13" spans="1:6" s="7" customFormat="1" ht="12.75">
      <c r="A13" s="61">
        <v>1</v>
      </c>
      <c r="B13" s="26">
        <v>1501.62</v>
      </c>
      <c r="C13" s="48" t="s">
        <v>15</v>
      </c>
      <c r="D13" s="40" t="s">
        <v>124</v>
      </c>
      <c r="E13" s="53">
        <v>44561</v>
      </c>
      <c r="F13" s="6"/>
    </row>
    <row r="14" spans="1:6" s="7" customFormat="1" ht="12.75">
      <c r="A14" s="61"/>
      <c r="B14" s="26"/>
      <c r="C14" s="62"/>
      <c r="D14" s="28"/>
      <c r="E14" s="15"/>
      <c r="F14" s="6"/>
    </row>
    <row r="15" spans="1:5" s="7" customFormat="1" ht="12.75">
      <c r="A15" s="61"/>
      <c r="B15" s="26"/>
      <c r="C15" s="42"/>
      <c r="D15" s="64"/>
      <c r="E15" s="15"/>
    </row>
    <row r="16" spans="1:6" s="7" customFormat="1" ht="12.75">
      <c r="A16" s="75"/>
      <c r="B16" s="76"/>
      <c r="C16" s="77"/>
      <c r="D16" s="78"/>
      <c r="E16" s="71"/>
      <c r="F16" s="6"/>
    </row>
    <row r="17" spans="1:256" s="6" customFormat="1" ht="15">
      <c r="A17" s="21" t="s">
        <v>11</v>
      </c>
      <c r="B17" s="21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4" t="s">
        <v>4</v>
      </c>
      <c r="B18" s="29" t="s">
        <v>5</v>
      </c>
      <c r="C18" s="30" t="s">
        <v>6</v>
      </c>
      <c r="D18" s="30" t="s">
        <v>7</v>
      </c>
      <c r="E18" s="24" t="s">
        <v>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31"/>
      <c r="B19" s="32"/>
      <c r="C19" s="32"/>
      <c r="D19" s="33"/>
      <c r="E19" s="3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1" spans="1:256" s="6" customFormat="1" ht="15">
      <c r="A21" s="21" t="s">
        <v>12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9" t="s">
        <v>5</v>
      </c>
      <c r="C22" s="30" t="s">
        <v>6</v>
      </c>
      <c r="D22" s="30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5" ht="13.5" customHeight="1">
      <c r="A23" s="70">
        <v>1</v>
      </c>
      <c r="B23" s="69">
        <v>2975</v>
      </c>
      <c r="C23" s="46" t="s">
        <v>22</v>
      </c>
      <c r="D23" s="43" t="s">
        <v>125</v>
      </c>
      <c r="E23" s="53">
        <v>44561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2022-01-03T20:15:27Z</cp:lastPrinted>
  <dcterms:created xsi:type="dcterms:W3CDTF">2020-03-03T07:59:12Z</dcterms:created>
  <dcterms:modified xsi:type="dcterms:W3CDTF">2022-01-03T20:17:29Z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